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CĐ" sheetId="3" r:id="rId1"/>
    <sheet name="Thu " sheetId="1" r:id="rId2"/>
    <sheet name="Chi" sheetId="2" r:id="rId3"/>
  </sheets>
  <calcPr calcId="162913"/>
</workbook>
</file>

<file path=xl/calcChain.xml><?xml version="1.0" encoding="utf-8"?>
<calcChain xmlns="http://schemas.openxmlformats.org/spreadsheetml/2006/main">
  <c r="D13" i="2" l="1"/>
  <c r="E13" i="2"/>
  <c r="C13" i="2"/>
  <c r="E9" i="3"/>
  <c r="E8" i="3" s="1"/>
  <c r="E10" i="3"/>
  <c r="D29" i="2"/>
  <c r="E29" i="2"/>
  <c r="C29" i="2"/>
  <c r="E16" i="3"/>
  <c r="E10" i="2"/>
  <c r="E9" i="2" s="1"/>
  <c r="E27" i="1"/>
  <c r="D17" i="1"/>
  <c r="E17" i="1"/>
  <c r="E29" i="1"/>
  <c r="E9" i="1"/>
  <c r="E8" i="1" s="1"/>
  <c r="E15" i="3" l="1"/>
  <c r="E14" i="3" s="1"/>
  <c r="E13" i="3" s="1"/>
  <c r="E8" i="2"/>
  <c r="F16" i="2"/>
  <c r="F15" i="2"/>
  <c r="F26" i="2"/>
  <c r="D29" i="1"/>
  <c r="D9" i="1"/>
  <c r="F20" i="1"/>
  <c r="C17" i="3" l="1"/>
  <c r="C16" i="3"/>
  <c r="F29" i="1" l="1"/>
  <c r="D16" i="3" l="1"/>
  <c r="G12" i="3" l="1"/>
  <c r="G13" i="1"/>
  <c r="G15" i="1"/>
  <c r="G16" i="1"/>
  <c r="G19" i="1"/>
  <c r="G25" i="1"/>
  <c r="G10" i="1"/>
  <c r="G12" i="1"/>
  <c r="D10" i="2"/>
  <c r="D15" i="3" s="1"/>
  <c r="G24" i="1"/>
  <c r="G16" i="3" l="1"/>
  <c r="G17" i="1"/>
  <c r="D14" i="3"/>
  <c r="G15" i="3"/>
  <c r="G10" i="2"/>
  <c r="D9" i="2"/>
  <c r="G9" i="2" s="1"/>
  <c r="F16" i="3"/>
  <c r="F17" i="3"/>
  <c r="G11" i="2"/>
  <c r="G13" i="2"/>
  <c r="G17" i="2"/>
  <c r="G18" i="2"/>
  <c r="G19" i="2"/>
  <c r="G20" i="2"/>
  <c r="G21" i="2"/>
  <c r="G22" i="2"/>
  <c r="G23" i="2"/>
  <c r="G24" i="2"/>
  <c r="G25" i="2"/>
  <c r="F11" i="2"/>
  <c r="F13" i="2"/>
  <c r="F17" i="2"/>
  <c r="F18" i="2"/>
  <c r="F19" i="2"/>
  <c r="F20" i="2"/>
  <c r="F21" i="2"/>
  <c r="F22" i="2"/>
  <c r="F23" i="2"/>
  <c r="F24" i="2"/>
  <c r="F25" i="2"/>
  <c r="F28" i="2"/>
  <c r="C10" i="2"/>
  <c r="C9" i="2" s="1"/>
  <c r="C8" i="2" s="1"/>
  <c r="F12" i="1"/>
  <c r="F13" i="1"/>
  <c r="F15" i="1"/>
  <c r="F16" i="1"/>
  <c r="F19" i="1"/>
  <c r="F21" i="1"/>
  <c r="F23" i="1"/>
  <c r="F24" i="1"/>
  <c r="F25" i="1"/>
  <c r="F28" i="1"/>
  <c r="F10" i="1"/>
  <c r="D27" i="1"/>
  <c r="C27" i="1"/>
  <c r="C17" i="1"/>
  <c r="C9" i="1" s="1"/>
  <c r="C15" i="3" l="1"/>
  <c r="C8" i="1"/>
  <c r="C10" i="3"/>
  <c r="C9" i="3" s="1"/>
  <c r="C8" i="3" s="1"/>
  <c r="D13" i="3"/>
  <c r="D8" i="2"/>
  <c r="G14" i="3"/>
  <c r="F27" i="1"/>
  <c r="D8" i="1"/>
  <c r="F9" i="1"/>
  <c r="D10" i="3"/>
  <c r="G9" i="1"/>
  <c r="F17" i="1"/>
  <c r="F10" i="2"/>
  <c r="F9" i="2" l="1"/>
  <c r="F15" i="3"/>
  <c r="C14" i="3"/>
  <c r="F8" i="2"/>
  <c r="G8" i="1"/>
  <c r="F8" i="1"/>
  <c r="G8" i="2"/>
  <c r="G13" i="3"/>
  <c r="D9" i="3"/>
  <c r="D8" i="3" s="1"/>
  <c r="F10" i="3"/>
  <c r="G10" i="3"/>
  <c r="C13" i="3" l="1"/>
  <c r="F13" i="3" s="1"/>
  <c r="F14" i="3"/>
  <c r="F9" i="3"/>
  <c r="G9" i="3"/>
  <c r="F8" i="3" l="1"/>
  <c r="G8" i="3"/>
</calcChain>
</file>

<file path=xl/sharedStrings.xml><?xml version="1.0" encoding="utf-8"?>
<sst xmlns="http://schemas.openxmlformats.org/spreadsheetml/2006/main" count="179" uniqueCount="88">
  <si>
    <t>UBND HUYỆN PHÚ HOÀ</t>
  </si>
  <si>
    <t>Biểu số 94/CK-NSNN</t>
  </si>
  <si>
    <t/>
  </si>
  <si>
    <t>SO SÁNH ƯỚC THỰC HIỆN VỚI (%)</t>
  </si>
  <si>
    <t>STT</t>
  </si>
  <si>
    <t>NỘI DUNG</t>
  </si>
  <si>
    <t>DỰ TOÁN NĂM</t>
  </si>
  <si>
    <t>CÙNG KỲ NĂM TRƯỚC</t>
  </si>
  <si>
    <t>A</t>
  </si>
  <si>
    <t>TỔNG THU NSNN TRÊN ĐỊA BÀN</t>
  </si>
  <si>
    <t>I</t>
  </si>
  <si>
    <t>Thu nội địa</t>
  </si>
  <si>
    <t>1</t>
  </si>
  <si>
    <t>Thu từ khu vực doanh nghiệp nhà nước</t>
  </si>
  <si>
    <t>2</t>
  </si>
  <si>
    <t>Thu từ khu vực doanh nghiệp có vốn đầu tư nước ngoài</t>
  </si>
  <si>
    <t>0</t>
  </si>
  <si>
    <t>3</t>
  </si>
  <si>
    <t>Thu từ khu vực kinh tế ngoài quốc doanh</t>
  </si>
  <si>
    <t>4</t>
  </si>
  <si>
    <t>Thuế thu nhập cá nhân</t>
  </si>
  <si>
    <t>5</t>
  </si>
  <si>
    <t>Thuế bảo vệ môi trường</t>
  </si>
  <si>
    <t>6</t>
  </si>
  <si>
    <t>Lệ phí trước bạ</t>
  </si>
  <si>
    <t>7</t>
  </si>
  <si>
    <t>Thu phí, lệ phí</t>
  </si>
  <si>
    <t>8</t>
  </si>
  <si>
    <t>Các khoản thu về nhà, đất</t>
  </si>
  <si>
    <t>-</t>
  </si>
  <si>
    <t>Thuế sử dụng đất nông nghiệp</t>
  </si>
  <si>
    <t>Thuế sử dụng đất phi nông nghiệp</t>
  </si>
  <si>
    <t>Tiền cho thuê đất, thuê mặt nước</t>
  </si>
  <si>
    <t>Tiền cho thuê và tiền bán nhà ở thuộc sở hữu nhà nước</t>
  </si>
  <si>
    <t>9</t>
  </si>
  <si>
    <t>10</t>
  </si>
  <si>
    <t>Thu khác ngân sách</t>
  </si>
  <si>
    <t>11</t>
  </si>
  <si>
    <t>Thu từ quỹ đất công ích, hoa lợi công sản khác</t>
  </si>
  <si>
    <t>II</t>
  </si>
  <si>
    <t>Thu viện trợ</t>
  </si>
  <si>
    <t>B</t>
  </si>
  <si>
    <t>THU NGÂN SÁCH HUYỆN ĐƯỢC HƯỞNG THEO PHÂN CẤP</t>
  </si>
  <si>
    <t>Từ các khoản thu phân chia</t>
  </si>
  <si>
    <t>Các khoản thu ngân sách huyện được hưởng 100%</t>
  </si>
  <si>
    <t>Chi đầu tư phát triển</t>
  </si>
  <si>
    <t>Chi đầu tư cho các dự án</t>
  </si>
  <si>
    <t>III</t>
  </si>
  <si>
    <t>Chi thường xuyên</t>
  </si>
  <si>
    <t>Chi giáo dục - đào tạo và dạy nghề</t>
  </si>
  <si>
    <t>Chi y tế, dân số và gia đình</t>
  </si>
  <si>
    <t>Chi văn hóa thông tin</t>
  </si>
  <si>
    <t>Chi phát thanh, truyền hình</t>
  </si>
  <si>
    <t>Chi thể dục thể thao</t>
  </si>
  <si>
    <t>Chi bảo vệ môi trường</t>
  </si>
  <si>
    <t>Chi bảo đảm xã hội</t>
  </si>
  <si>
    <t>Biểu số 93/CK-NSNN</t>
  </si>
  <si>
    <t>TỔNG NGUỒN THU NSNN TRÊN ĐỊA BÀN</t>
  </si>
  <si>
    <t>Thu cân đối NSNN</t>
  </si>
  <si>
    <t>Thu chuyển nguồn từ năm trước chuyển sang</t>
  </si>
  <si>
    <t>TỔNG CHI NGÂN SÁCH HUYỆN</t>
  </si>
  <si>
    <t> I</t>
  </si>
  <si>
    <t>Tổng chi cân đối ngân sách huyện</t>
  </si>
  <si>
    <t>Dự phòng ngân sách</t>
  </si>
  <si>
    <t>Chi từ nguồn bổ sung có mục tiêu từ NS cấp tỉnh</t>
  </si>
  <si>
    <t>Biểu số 95/CK-NSNN</t>
  </si>
  <si>
    <t>CHI CÂN ĐỐI NGÂN SÁCH HUYỆN</t>
  </si>
  <si>
    <t>Chi đầu tư phát triển khác</t>
  </si>
  <si>
    <t>Trong đó:</t>
  </si>
  <si>
    <t>Chi hoạt động kinh tế</t>
  </si>
  <si>
    <t>Chi hoạt động của cơ quan quản lý hành chính, đảng, đoàn thể</t>
  </si>
  <si>
    <t>CHI TỪ NGUỒN BỔ SUNG CÓ MỤC TIÊU TỪ NGÂN SÁCH CẤP TRÊN</t>
  </si>
  <si>
    <t>Chương trình mục tiêu quốc gia</t>
  </si>
  <si>
    <t>Cho các chương trình dự án quan trọng vốn đầu tư</t>
  </si>
  <si>
    <t>Cho các nhiệm vụ, chính sách kinh phí thường xuyên</t>
  </si>
  <si>
    <t>Thu cấp quyền khai thác khoáng sản</t>
  </si>
  <si>
    <t xml:space="preserve">Tạo nguồn 50% tăng thu thực hiện CCTL </t>
  </si>
  <si>
    <t>Đơn vị: đồng</t>
  </si>
  <si>
    <t>ƯỚC THỰC HIỆN THU NGÂN SÁCH NHÀ NƯỚC QÚY 1-2024</t>
  </si>
  <si>
    <t>ƯỚC THỰC HIỆN CHI NGÂN SÁCH HUYỆN QÚY 1-2024</t>
  </si>
  <si>
    <t>Chi an ninh</t>
  </si>
  <si>
    <t>Chi quốc phòng</t>
  </si>
  <si>
    <t>Chi khác</t>
  </si>
  <si>
    <t>Tiền sử dụng đất</t>
  </si>
  <si>
    <t>CÂN ĐỐI NGÂN SÁCH HUYỆN QUÝ 01 NĂM 2024</t>
  </si>
  <si>
    <t xml:space="preserve">ƯỚC THỰC HIỆN </t>
  </si>
  <si>
    <t>LUỸ KẾ 3 THÁNG</t>
  </si>
  <si>
    <t xml:space="preserve"> QÚY 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</si>
</sst>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#,##0;\-#,##0"/>
    <numFmt numFmtId="165" formatCode="#,##0.00%;\-#,##0%"/>
    <numFmt numFmtId="166" formatCode="#,##0.00%;\-#,##0.00%"/>
    <numFmt numFmtId="167" formatCode="_(* #,##0_);_(* \(#,##0\);_(* &quot;-&quot;??_);_(@_)"/>
    <numFmt numFmtId="168" formatCode="#,##0.0%;\-#,##0%"/>
    <numFmt numFmtId="169" formatCode="#,##0.00%;\-#,##0.0%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0" xfId="0" applyFont="1"/>
    <xf numFmtId="167" fontId="3" fillId="0" borderId="0" xfId="1" applyNumberFormat="1" applyFont="1"/>
    <xf numFmtId="167" fontId="2" fillId="0" borderId="0" xfId="1" applyNumberFormat="1" applyFont="1"/>
    <xf numFmtId="16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7" fontId="5" fillId="0" borderId="0" xfId="1" applyNumberFormat="1" applyFont="1"/>
    <xf numFmtId="0" fontId="5" fillId="0" borderId="0" xfId="0" applyFont="1"/>
    <xf numFmtId="164" fontId="6" fillId="2" borderId="3" xfId="0" applyNumberFormat="1" applyFont="1" applyFill="1" applyBorder="1" applyAlignment="1">
      <alignment horizontal="right" vertical="center" wrapText="1"/>
    </xf>
    <xf numFmtId="167" fontId="5" fillId="0" borderId="0" xfId="0" applyNumberFormat="1" applyFont="1"/>
    <xf numFmtId="0" fontId="6" fillId="2" borderId="3" xfId="0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167" fontId="7" fillId="0" borderId="0" xfId="1" applyNumberFormat="1" applyFont="1"/>
    <xf numFmtId="0" fontId="7" fillId="0" borderId="0" xfId="0" applyFon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164" fontId="6" fillId="2" borderId="7" xfId="0" applyNumberFormat="1" applyFont="1" applyFill="1" applyBorder="1" applyAlignment="1">
      <alignment horizontal="right" vertical="center" wrapText="1"/>
    </xf>
    <xf numFmtId="164" fontId="7" fillId="0" borderId="0" xfId="0" applyNumberFormat="1" applyFont="1"/>
    <xf numFmtId="164" fontId="9" fillId="2" borderId="3" xfId="0" applyNumberFormat="1" applyFont="1" applyFill="1" applyBorder="1" applyAlignment="1">
      <alignment horizontal="right" vertical="center" wrapText="1"/>
    </xf>
    <xf numFmtId="167" fontId="7" fillId="0" borderId="0" xfId="0" applyNumberFormat="1" applyFont="1"/>
    <xf numFmtId="0" fontId="9" fillId="2" borderId="3" xfId="0" applyFont="1" applyFill="1" applyBorder="1" applyAlignment="1">
      <alignment horizontal="right" vertical="center" wrapText="1"/>
    </xf>
    <xf numFmtId="167" fontId="6" fillId="2" borderId="3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8" fontId="5" fillId="2" borderId="1" xfId="0" applyNumberFormat="1" applyFont="1" applyFill="1" applyBorder="1" applyAlignment="1">
      <alignment horizontal="right" vertical="center" wrapText="1"/>
    </xf>
    <xf numFmtId="169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8" fontId="3" fillId="2" borderId="1" xfId="0" applyNumberFormat="1" applyFont="1" applyFill="1" applyBorder="1" applyAlignment="1">
      <alignment horizontal="right" vertical="center" wrapText="1"/>
    </xf>
    <xf numFmtId="169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7" fontId="3" fillId="2" borderId="1" xfId="1" applyNumberFormat="1" applyFont="1" applyFill="1" applyBorder="1" applyAlignment="1">
      <alignment horizontal="right" vertical="center" wrapText="1"/>
    </xf>
    <xf numFmtId="168" fontId="2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167" fontId="7" fillId="2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167" fontId="5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right" vertical="center" wrapText="1"/>
    </xf>
    <xf numFmtId="166" fontId="7" fillId="2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167" fontId="5" fillId="2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8" fillId="0" borderId="5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6" workbookViewId="0">
      <selection activeCell="B18" sqref="B18"/>
    </sheetView>
  </sheetViews>
  <sheetFormatPr defaultRowHeight="15.75" x14ac:dyDescent="0.25"/>
  <cols>
    <col min="1" max="1" width="6.5703125" style="2" customWidth="1"/>
    <col min="2" max="2" width="36.28515625" style="2" customWidth="1"/>
    <col min="3" max="3" width="18.28515625" style="2" customWidth="1"/>
    <col min="4" max="4" width="16.5703125" style="2" bestFit="1" customWidth="1"/>
    <col min="5" max="5" width="16.5703125" style="2" customWidth="1"/>
    <col min="6" max="6" width="9" style="2" customWidth="1"/>
    <col min="7" max="7" width="10.28515625" style="2" customWidth="1"/>
    <col min="8" max="8" width="23.85546875" style="2" hidden="1" customWidth="1"/>
    <col min="9" max="12" width="3.140625" style="2" customWidth="1"/>
    <col min="13" max="16384" width="9.140625" style="2"/>
  </cols>
  <sheetData>
    <row r="1" spans="1:8" x14ac:dyDescent="0.25">
      <c r="A1" s="64" t="s">
        <v>0</v>
      </c>
      <c r="B1" s="64"/>
      <c r="C1" s="1"/>
      <c r="D1" s="63" t="s">
        <v>56</v>
      </c>
      <c r="E1" s="63"/>
      <c r="F1" s="63"/>
      <c r="G1" s="63"/>
    </row>
    <row r="2" spans="1:8" ht="14.25" customHeight="1" x14ac:dyDescent="0.25">
      <c r="A2" s="3" t="s">
        <v>2</v>
      </c>
    </row>
    <row r="3" spans="1:8" ht="19.5" customHeight="1" x14ac:dyDescent="0.25">
      <c r="A3" s="63" t="s">
        <v>84</v>
      </c>
      <c r="B3" s="63"/>
      <c r="C3" s="63"/>
      <c r="D3" s="63"/>
      <c r="E3" s="63"/>
      <c r="F3" s="63"/>
      <c r="G3" s="63"/>
    </row>
    <row r="4" spans="1:8" x14ac:dyDescent="0.25">
      <c r="A4" s="3" t="s">
        <v>2</v>
      </c>
    </row>
    <row r="5" spans="1:8" ht="18.75" customHeight="1" x14ac:dyDescent="0.25">
      <c r="A5" s="3" t="s">
        <v>2</v>
      </c>
      <c r="F5" s="65" t="s">
        <v>77</v>
      </c>
      <c r="G5" s="65"/>
    </row>
    <row r="6" spans="1:8" s="4" customFormat="1" ht="48" customHeight="1" x14ac:dyDescent="0.25">
      <c r="A6" s="62" t="s">
        <v>4</v>
      </c>
      <c r="B6" s="62" t="s">
        <v>5</v>
      </c>
      <c r="C6" s="62" t="s">
        <v>6</v>
      </c>
      <c r="D6" s="67" t="s">
        <v>85</v>
      </c>
      <c r="E6" s="67"/>
      <c r="F6" s="62" t="s">
        <v>3</v>
      </c>
      <c r="G6" s="62"/>
    </row>
    <row r="7" spans="1:8" s="4" customFormat="1" ht="67.5" customHeight="1" x14ac:dyDescent="0.25">
      <c r="A7" s="62"/>
      <c r="B7" s="62"/>
      <c r="C7" s="62"/>
      <c r="D7" s="61" t="s">
        <v>87</v>
      </c>
      <c r="E7" s="61" t="s">
        <v>86</v>
      </c>
      <c r="F7" s="8" t="s">
        <v>6</v>
      </c>
      <c r="G7" s="8" t="s">
        <v>7</v>
      </c>
    </row>
    <row r="8" spans="1:8" s="12" customFormat="1" ht="33" customHeight="1" x14ac:dyDescent="0.25">
      <c r="A8" s="29" t="s">
        <v>8</v>
      </c>
      <c r="B8" s="32" t="s">
        <v>57</v>
      </c>
      <c r="C8" s="33">
        <f>C9+C12</f>
        <v>260500000000</v>
      </c>
      <c r="D8" s="33">
        <f>D9+D12</f>
        <v>71004444562</v>
      </c>
      <c r="E8" s="33">
        <f>E9+E12</f>
        <v>71004444562</v>
      </c>
      <c r="F8" s="34">
        <f t="shared" ref="F8:F9" si="0">D8/C8</f>
        <v>0.27256984476775431</v>
      </c>
      <c r="G8" s="35">
        <f t="shared" ref="G8:G9" si="1">D8/H8</f>
        <v>0.44001257637058178</v>
      </c>
      <c r="H8" s="16">
        <v>161369125282</v>
      </c>
    </row>
    <row r="9" spans="1:8" s="12" customFormat="1" x14ac:dyDescent="0.25">
      <c r="A9" s="29" t="s">
        <v>10</v>
      </c>
      <c r="B9" s="32" t="s">
        <v>58</v>
      </c>
      <c r="C9" s="33">
        <f>C10+C11</f>
        <v>260500000000</v>
      </c>
      <c r="D9" s="33">
        <f t="shared" ref="D9:E9" si="2">D10+D11</f>
        <v>71004444562</v>
      </c>
      <c r="E9" s="33">
        <f t="shared" si="2"/>
        <v>71004444562</v>
      </c>
      <c r="F9" s="34">
        <f t="shared" si="0"/>
        <v>0.27256984476775431</v>
      </c>
      <c r="G9" s="35">
        <f t="shared" si="1"/>
        <v>1.1426292953702206</v>
      </c>
      <c r="H9" s="9">
        <v>62141277884</v>
      </c>
    </row>
    <row r="10" spans="1:8" x14ac:dyDescent="0.25">
      <c r="A10" s="36" t="s">
        <v>12</v>
      </c>
      <c r="B10" s="37" t="s">
        <v>11</v>
      </c>
      <c r="C10" s="38">
        <f>'Thu '!C9</f>
        <v>260500000000</v>
      </c>
      <c r="D10" s="38">
        <f>'Thu '!D9</f>
        <v>71004444562</v>
      </c>
      <c r="E10" s="38">
        <f>'Thu '!E9</f>
        <v>71004444562</v>
      </c>
      <c r="F10" s="39">
        <f t="shared" ref="F10" si="3">D10/C10</f>
        <v>0.27256984476775431</v>
      </c>
      <c r="G10" s="40">
        <f t="shared" ref="G10" si="4">D10/H10</f>
        <v>1.1426292953702206</v>
      </c>
      <c r="H10" s="5">
        <v>62141277884</v>
      </c>
    </row>
    <row r="11" spans="1:8" x14ac:dyDescent="0.25">
      <c r="A11" s="36" t="s">
        <v>14</v>
      </c>
      <c r="B11" s="37" t="s">
        <v>40</v>
      </c>
      <c r="C11" s="41" t="s">
        <v>16</v>
      </c>
      <c r="D11" s="41" t="s">
        <v>16</v>
      </c>
      <c r="E11" s="41"/>
      <c r="F11" s="39"/>
      <c r="G11" s="40"/>
      <c r="H11" s="2" t="s">
        <v>16</v>
      </c>
    </row>
    <row r="12" spans="1:8" s="4" customFormat="1" ht="33.75" customHeight="1" x14ac:dyDescent="0.25">
      <c r="A12" s="8" t="s">
        <v>39</v>
      </c>
      <c r="B12" s="42" t="s">
        <v>59</v>
      </c>
      <c r="C12" s="43"/>
      <c r="D12" s="43"/>
      <c r="E12" s="43"/>
      <c r="F12" s="39"/>
      <c r="G12" s="40">
        <f t="shared" ref="G12:G13" si="5">D12/H12</f>
        <v>0</v>
      </c>
      <c r="H12" s="6">
        <v>99227847398</v>
      </c>
    </row>
    <row r="13" spans="1:8" s="12" customFormat="1" ht="23.25" customHeight="1" x14ac:dyDescent="0.25">
      <c r="A13" s="29" t="s">
        <v>41</v>
      </c>
      <c r="B13" s="32" t="s">
        <v>60</v>
      </c>
      <c r="C13" s="33">
        <f>C14+C19</f>
        <v>651339000000</v>
      </c>
      <c r="D13" s="33">
        <f>D14+D19</f>
        <v>139601764670</v>
      </c>
      <c r="E13" s="33">
        <f>E14+E19</f>
        <v>139601764670</v>
      </c>
      <c r="F13" s="34">
        <f t="shared" ref="F13" si="6">D13/C13</f>
        <v>0.21433042497071417</v>
      </c>
      <c r="G13" s="35">
        <f t="shared" si="5"/>
        <v>1.1776086751274308</v>
      </c>
      <c r="H13" s="9">
        <v>118546820874</v>
      </c>
    </row>
    <row r="14" spans="1:8" s="12" customFormat="1" x14ac:dyDescent="0.25">
      <c r="A14" s="29" t="s">
        <v>61</v>
      </c>
      <c r="B14" s="32" t="s">
        <v>62</v>
      </c>
      <c r="C14" s="33">
        <f>C15+C16+C17+C18</f>
        <v>651339000000</v>
      </c>
      <c r="D14" s="33">
        <f t="shared" ref="D14:E14" si="7">D15+D16+D17+D18</f>
        <v>139601764670</v>
      </c>
      <c r="E14" s="33">
        <f t="shared" si="7"/>
        <v>139601764670</v>
      </c>
      <c r="F14" s="34">
        <f t="shared" ref="F14:F15" si="8">D14/C14</f>
        <v>0.21433042497071417</v>
      </c>
      <c r="G14" s="35">
        <f t="shared" ref="G14:G15" si="9">D14/H14</f>
        <v>1.1776086751274308</v>
      </c>
      <c r="H14" s="9">
        <v>118546820874</v>
      </c>
    </row>
    <row r="15" spans="1:8" x14ac:dyDescent="0.25">
      <c r="A15" s="36" t="s">
        <v>12</v>
      </c>
      <c r="B15" s="37" t="s">
        <v>45</v>
      </c>
      <c r="C15" s="38">
        <f>Chi!C10</f>
        <v>230107000000</v>
      </c>
      <c r="D15" s="38">
        <f>Chi!D10</f>
        <v>49032524713</v>
      </c>
      <c r="E15" s="38">
        <f>Chi!E10</f>
        <v>49032524713</v>
      </c>
      <c r="F15" s="39">
        <f t="shared" si="8"/>
        <v>0.2130857588556628</v>
      </c>
      <c r="G15" s="40">
        <f t="shared" si="9"/>
        <v>1.3893890786368939</v>
      </c>
      <c r="H15" s="6">
        <v>35290708317</v>
      </c>
    </row>
    <row r="16" spans="1:8" x14ac:dyDescent="0.25">
      <c r="A16" s="36" t="s">
        <v>14</v>
      </c>
      <c r="B16" s="37" t="s">
        <v>48</v>
      </c>
      <c r="C16" s="38">
        <f>Chi!C13</f>
        <v>412452000000</v>
      </c>
      <c r="D16" s="38">
        <f>Chi!D13</f>
        <v>90569239957</v>
      </c>
      <c r="E16" s="38">
        <f>Chi!E13</f>
        <v>90569239957</v>
      </c>
      <c r="F16" s="39">
        <f t="shared" ref="F16:F17" si="10">D16/C16</f>
        <v>0.21958734581721023</v>
      </c>
      <c r="G16" s="40">
        <f t="shared" ref="G16" si="11">D16/H16</f>
        <v>1.0878389246794724</v>
      </c>
      <c r="H16" s="6">
        <v>83256112557</v>
      </c>
    </row>
    <row r="17" spans="1:8" x14ac:dyDescent="0.25">
      <c r="A17" s="36" t="s">
        <v>17</v>
      </c>
      <c r="B17" s="37" t="s">
        <v>63</v>
      </c>
      <c r="C17" s="44">
        <f>Chi!C28</f>
        <v>8780000000</v>
      </c>
      <c r="D17" s="41" t="s">
        <v>16</v>
      </c>
      <c r="E17" s="41"/>
      <c r="F17" s="39">
        <f t="shared" si="10"/>
        <v>0</v>
      </c>
      <c r="G17" s="40"/>
      <c r="H17" s="2" t="s">
        <v>16</v>
      </c>
    </row>
    <row r="18" spans="1:8" ht="31.5" x14ac:dyDescent="0.25">
      <c r="A18" s="36">
        <v>4</v>
      </c>
      <c r="B18" s="37" t="s">
        <v>76</v>
      </c>
      <c r="C18" s="44"/>
      <c r="D18" s="41"/>
      <c r="E18" s="41"/>
      <c r="F18" s="39"/>
      <c r="G18" s="40"/>
    </row>
    <row r="19" spans="1:8" s="4" customFormat="1" ht="31.5" x14ac:dyDescent="0.25">
      <c r="A19" s="8" t="s">
        <v>39</v>
      </c>
      <c r="B19" s="42" t="s">
        <v>64</v>
      </c>
      <c r="C19" s="43"/>
      <c r="D19" s="43"/>
      <c r="E19" s="43"/>
      <c r="F19" s="45"/>
      <c r="G19" s="40"/>
      <c r="H19" s="6"/>
    </row>
    <row r="22" spans="1:8" x14ac:dyDescent="0.25">
      <c r="C22" s="7"/>
    </row>
  </sheetData>
  <mergeCells count="9">
    <mergeCell ref="A3:G3"/>
    <mergeCell ref="F6:G6"/>
    <mergeCell ref="A1:B1"/>
    <mergeCell ref="D1:G1"/>
    <mergeCell ref="F5:G5"/>
    <mergeCell ref="A6:A7"/>
    <mergeCell ref="B6:B7"/>
    <mergeCell ref="C6:C7"/>
    <mergeCell ref="D6:E6"/>
  </mergeCells>
  <pageMargins left="0.7" right="0.26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E7" sqref="E7"/>
    </sheetView>
  </sheetViews>
  <sheetFormatPr defaultRowHeight="15.75" x14ac:dyDescent="0.25"/>
  <cols>
    <col min="1" max="1" width="6.140625" style="19" customWidth="1"/>
    <col min="2" max="2" width="33.5703125" style="19" customWidth="1"/>
    <col min="3" max="3" width="18.140625" style="19" customWidth="1"/>
    <col min="4" max="4" width="16.85546875" style="19" customWidth="1"/>
    <col min="5" max="5" width="16.28515625" style="19" customWidth="1"/>
    <col min="6" max="6" width="10.140625" style="19" customWidth="1"/>
    <col min="7" max="7" width="12.28515625" style="19" customWidth="1"/>
    <col min="8" max="8" width="18.85546875" style="18" hidden="1" customWidth="1"/>
    <col min="9" max="9" width="19.85546875" style="19" customWidth="1"/>
    <col min="10" max="16384" width="9.140625" style="19"/>
  </cols>
  <sheetData>
    <row r="1" spans="1:9" x14ac:dyDescent="0.25">
      <c r="A1" s="69" t="s">
        <v>0</v>
      </c>
      <c r="B1" s="69"/>
      <c r="C1" s="17"/>
      <c r="D1" s="17"/>
      <c r="E1" s="17"/>
      <c r="F1" s="70" t="s">
        <v>1</v>
      </c>
      <c r="G1" s="70"/>
    </row>
    <row r="2" spans="1:9" x14ac:dyDescent="0.25">
      <c r="A2" s="20" t="s">
        <v>2</v>
      </c>
    </row>
    <row r="3" spans="1:9" ht="17.649999999999999" customHeight="1" x14ac:dyDescent="0.25">
      <c r="A3" s="66" t="s">
        <v>78</v>
      </c>
      <c r="B3" s="66"/>
      <c r="C3" s="66"/>
      <c r="D3" s="66"/>
      <c r="E3" s="66"/>
      <c r="F3" s="66"/>
      <c r="G3" s="66"/>
    </row>
    <row r="4" spans="1:9" x14ac:dyDescent="0.25">
      <c r="A4" s="21"/>
    </row>
    <row r="5" spans="1:9" x14ac:dyDescent="0.25">
      <c r="A5" s="20" t="s">
        <v>2</v>
      </c>
      <c r="F5" s="71" t="s">
        <v>77</v>
      </c>
      <c r="G5" s="71"/>
    </row>
    <row r="6" spans="1:9" ht="30" customHeight="1" x14ac:dyDescent="0.25">
      <c r="A6" s="67" t="s">
        <v>4</v>
      </c>
      <c r="B6" s="67" t="s">
        <v>5</v>
      </c>
      <c r="C6" s="67" t="s">
        <v>6</v>
      </c>
      <c r="D6" s="67" t="s">
        <v>85</v>
      </c>
      <c r="E6" s="67"/>
      <c r="F6" s="67" t="s">
        <v>3</v>
      </c>
      <c r="G6" s="67"/>
      <c r="H6" s="22"/>
      <c r="I6" s="23"/>
    </row>
    <row r="7" spans="1:9" ht="51" customHeight="1" x14ac:dyDescent="0.25">
      <c r="A7" s="67"/>
      <c r="B7" s="67"/>
      <c r="C7" s="67"/>
      <c r="D7" s="61" t="s">
        <v>87</v>
      </c>
      <c r="E7" s="61" t="s">
        <v>86</v>
      </c>
      <c r="F7" s="29" t="s">
        <v>6</v>
      </c>
      <c r="G7" s="29" t="s">
        <v>7</v>
      </c>
    </row>
    <row r="8" spans="1:9" s="12" customFormat="1" ht="31.5" x14ac:dyDescent="0.25">
      <c r="A8" s="29" t="s">
        <v>8</v>
      </c>
      <c r="B8" s="32" t="s">
        <v>9</v>
      </c>
      <c r="C8" s="33">
        <f>C9+C26</f>
        <v>260500000000</v>
      </c>
      <c r="D8" s="33">
        <f>D9+D26</f>
        <v>71004444562</v>
      </c>
      <c r="E8" s="33">
        <f>E9+E26</f>
        <v>71004444562</v>
      </c>
      <c r="F8" s="46">
        <f t="shared" ref="F8:F9" si="0">D8/C8</f>
        <v>0.27256984476775431</v>
      </c>
      <c r="G8" s="46">
        <f t="shared" ref="G8:G9" si="1">D8/H8</f>
        <v>4.7161466222355655</v>
      </c>
      <c r="H8" s="10">
        <v>15055605826</v>
      </c>
      <c r="I8" s="11"/>
    </row>
    <row r="9" spans="1:9" s="12" customFormat="1" ht="18" customHeight="1" x14ac:dyDescent="0.25">
      <c r="A9" s="29" t="s">
        <v>10</v>
      </c>
      <c r="B9" s="32" t="s">
        <v>11</v>
      </c>
      <c r="C9" s="33">
        <f>C10+C11+C12+C13+C14+C15+C16+C17+C23+C25+C24</f>
        <v>260500000000</v>
      </c>
      <c r="D9" s="33">
        <f>D10+D11+D12+D13+D14+D15+D16+D17+D23+D25+D24</f>
        <v>71004444562</v>
      </c>
      <c r="E9" s="33">
        <f>E10+E11+E12+E13+E14+E15+E16+E17+E23+E25+E24</f>
        <v>71004444562</v>
      </c>
      <c r="F9" s="46">
        <f t="shared" si="0"/>
        <v>0.27256984476775431</v>
      </c>
      <c r="G9" s="46">
        <f t="shared" si="1"/>
        <v>4.7161466222355655</v>
      </c>
      <c r="H9" s="13">
        <v>15055605826</v>
      </c>
      <c r="I9" s="14"/>
    </row>
    <row r="10" spans="1:9" ht="31.5" x14ac:dyDescent="0.25">
      <c r="A10" s="47" t="s">
        <v>12</v>
      </c>
      <c r="B10" s="48" t="s">
        <v>13</v>
      </c>
      <c r="C10" s="49">
        <v>50000000</v>
      </c>
      <c r="D10" s="50">
        <v>5282050</v>
      </c>
      <c r="E10" s="50">
        <v>5282050</v>
      </c>
      <c r="F10" s="51">
        <f>D10/C10</f>
        <v>0.105641</v>
      </c>
      <c r="G10" s="51">
        <f>D10/H10</f>
        <v>0.19721989784315089</v>
      </c>
      <c r="H10" s="24">
        <v>26782541</v>
      </c>
      <c r="I10" s="25"/>
    </row>
    <row r="11" spans="1:9" ht="31.5" x14ac:dyDescent="0.25">
      <c r="A11" s="47" t="s">
        <v>14</v>
      </c>
      <c r="B11" s="48" t="s">
        <v>15</v>
      </c>
      <c r="C11" s="52" t="s">
        <v>16</v>
      </c>
      <c r="D11" s="52" t="s">
        <v>16</v>
      </c>
      <c r="E11" s="52" t="s">
        <v>16</v>
      </c>
      <c r="F11" s="51"/>
      <c r="G11" s="51"/>
      <c r="H11" s="26" t="s">
        <v>16</v>
      </c>
    </row>
    <row r="12" spans="1:9" ht="31.5" x14ac:dyDescent="0.25">
      <c r="A12" s="47" t="s">
        <v>17</v>
      </c>
      <c r="B12" s="48" t="s">
        <v>18</v>
      </c>
      <c r="C12" s="49">
        <v>25000000000</v>
      </c>
      <c r="D12" s="50">
        <v>6978813590</v>
      </c>
      <c r="E12" s="50">
        <v>6978813590</v>
      </c>
      <c r="F12" s="51">
        <f t="shared" ref="F12:F28" si="2">D12/C12</f>
        <v>0.27915254360000002</v>
      </c>
      <c r="G12" s="51">
        <f t="shared" ref="G12:G25" si="3">D12/H12</f>
        <v>1.0491127014917943</v>
      </c>
      <c r="H12" s="24">
        <v>6652110474</v>
      </c>
    </row>
    <row r="13" spans="1:9" x14ac:dyDescent="0.25">
      <c r="A13" s="47" t="s">
        <v>19</v>
      </c>
      <c r="B13" s="48" t="s">
        <v>20</v>
      </c>
      <c r="C13" s="49">
        <v>6500000000</v>
      </c>
      <c r="D13" s="50">
        <v>2557565664</v>
      </c>
      <c r="E13" s="50">
        <v>2557565664</v>
      </c>
      <c r="F13" s="51">
        <f t="shared" si="2"/>
        <v>0.39347164061538459</v>
      </c>
      <c r="G13" s="51">
        <f t="shared" si="3"/>
        <v>1.6042027082401304</v>
      </c>
      <c r="H13" s="24">
        <v>1594290828</v>
      </c>
    </row>
    <row r="14" spans="1:9" x14ac:dyDescent="0.25">
      <c r="A14" s="47" t="s">
        <v>21</v>
      </c>
      <c r="B14" s="48" t="s">
        <v>22</v>
      </c>
      <c r="C14" s="52" t="s">
        <v>16</v>
      </c>
      <c r="D14" s="53" t="s">
        <v>16</v>
      </c>
      <c r="E14" s="53" t="s">
        <v>16</v>
      </c>
      <c r="F14" s="51"/>
      <c r="G14" s="51"/>
      <c r="H14" s="26" t="s">
        <v>16</v>
      </c>
    </row>
    <row r="15" spans="1:9" x14ac:dyDescent="0.25">
      <c r="A15" s="47" t="s">
        <v>23</v>
      </c>
      <c r="B15" s="48" t="s">
        <v>24</v>
      </c>
      <c r="C15" s="49">
        <v>12000000000</v>
      </c>
      <c r="D15" s="50">
        <v>2852184585</v>
      </c>
      <c r="E15" s="50">
        <v>2852184585</v>
      </c>
      <c r="F15" s="51">
        <f t="shared" si="2"/>
        <v>0.23768204875000001</v>
      </c>
      <c r="G15" s="51">
        <f t="shared" si="3"/>
        <v>0.95064471952094198</v>
      </c>
      <c r="H15" s="24">
        <v>3000263428</v>
      </c>
    </row>
    <row r="16" spans="1:9" x14ac:dyDescent="0.25">
      <c r="A16" s="47" t="s">
        <v>25</v>
      </c>
      <c r="B16" s="48" t="s">
        <v>26</v>
      </c>
      <c r="C16" s="49">
        <v>2200000000</v>
      </c>
      <c r="D16" s="50">
        <v>1028631982</v>
      </c>
      <c r="E16" s="50">
        <v>1028631982</v>
      </c>
      <c r="F16" s="51">
        <f t="shared" si="2"/>
        <v>0.46755999181818181</v>
      </c>
      <c r="G16" s="51">
        <f t="shared" si="3"/>
        <v>1.0274354943243105</v>
      </c>
      <c r="H16" s="24">
        <v>1001164538</v>
      </c>
      <c r="I16" s="23"/>
    </row>
    <row r="17" spans="1:8" x14ac:dyDescent="0.25">
      <c r="A17" s="47" t="s">
        <v>27</v>
      </c>
      <c r="B17" s="48" t="s">
        <v>28</v>
      </c>
      <c r="C17" s="49">
        <f>SUM(C18:C22)</f>
        <v>200550000000</v>
      </c>
      <c r="D17" s="49">
        <f t="shared" ref="D17:E17" si="4">SUM(D18:D22)</f>
        <v>54343406052</v>
      </c>
      <c r="E17" s="49">
        <f t="shared" si="4"/>
        <v>54343406052</v>
      </c>
      <c r="F17" s="49">
        <f>SUM(F18:F22)</f>
        <v>0.44780416249500005</v>
      </c>
      <c r="G17" s="51">
        <f t="shared" si="3"/>
        <v>34.850390377473232</v>
      </c>
      <c r="H17" s="24">
        <v>1559334213</v>
      </c>
    </row>
    <row r="18" spans="1:8" x14ac:dyDescent="0.25">
      <c r="A18" s="47" t="s">
        <v>29</v>
      </c>
      <c r="B18" s="48" t="s">
        <v>30</v>
      </c>
      <c r="C18" s="52" t="s">
        <v>16</v>
      </c>
      <c r="D18" s="53" t="s">
        <v>16</v>
      </c>
      <c r="E18" s="53" t="s">
        <v>16</v>
      </c>
      <c r="F18" s="51"/>
      <c r="G18" s="51"/>
      <c r="H18" s="26" t="s">
        <v>16</v>
      </c>
    </row>
    <row r="19" spans="1:8" x14ac:dyDescent="0.25">
      <c r="A19" s="47" t="s">
        <v>29</v>
      </c>
      <c r="B19" s="48" t="s">
        <v>31</v>
      </c>
      <c r="C19" s="49">
        <v>150000000</v>
      </c>
      <c r="D19" s="50">
        <v>9576879</v>
      </c>
      <c r="E19" s="50">
        <v>9576879</v>
      </c>
      <c r="F19" s="51">
        <f t="shared" si="2"/>
        <v>6.3845860000000004E-2</v>
      </c>
      <c r="G19" s="51">
        <f t="shared" si="3"/>
        <v>2.0229510786920382</v>
      </c>
      <c r="H19" s="24">
        <v>4734113</v>
      </c>
    </row>
    <row r="20" spans="1:8" x14ac:dyDescent="0.25">
      <c r="A20" s="47" t="s">
        <v>29</v>
      </c>
      <c r="B20" s="48" t="s">
        <v>32</v>
      </c>
      <c r="C20" s="49">
        <v>400000000</v>
      </c>
      <c r="D20" s="50">
        <v>45005674</v>
      </c>
      <c r="E20" s="50">
        <v>45005674</v>
      </c>
      <c r="F20" s="51">
        <f t="shared" ref="F20" si="5">D20/C20</f>
        <v>0.112514185</v>
      </c>
      <c r="G20" s="51"/>
      <c r="H20" s="24">
        <v>39264200</v>
      </c>
    </row>
    <row r="21" spans="1:8" x14ac:dyDescent="0.25">
      <c r="A21" s="47" t="s">
        <v>29</v>
      </c>
      <c r="B21" s="48" t="s">
        <v>83</v>
      </c>
      <c r="C21" s="49">
        <v>200000000000</v>
      </c>
      <c r="D21" s="50">
        <v>54288823499</v>
      </c>
      <c r="E21" s="50">
        <v>54288823499</v>
      </c>
      <c r="F21" s="51">
        <f t="shared" si="2"/>
        <v>0.27144411749500003</v>
      </c>
      <c r="G21" s="51"/>
      <c r="H21" s="24">
        <v>39264200</v>
      </c>
    </row>
    <row r="22" spans="1:8" ht="31.5" x14ac:dyDescent="0.25">
      <c r="A22" s="47" t="s">
        <v>29</v>
      </c>
      <c r="B22" s="48" t="s">
        <v>33</v>
      </c>
      <c r="C22" s="52" t="s">
        <v>16</v>
      </c>
      <c r="D22" s="52"/>
      <c r="E22" s="52"/>
      <c r="F22" s="51"/>
      <c r="G22" s="51"/>
      <c r="H22" s="26" t="s">
        <v>16</v>
      </c>
    </row>
    <row r="23" spans="1:8" x14ac:dyDescent="0.25">
      <c r="A23" s="47" t="s">
        <v>34</v>
      </c>
      <c r="B23" s="48" t="s">
        <v>75</v>
      </c>
      <c r="C23" s="54">
        <v>1200000000</v>
      </c>
      <c r="D23" s="52"/>
      <c r="E23" s="52"/>
      <c r="F23" s="51">
        <f t="shared" si="2"/>
        <v>0</v>
      </c>
      <c r="G23" s="51"/>
      <c r="H23" s="26" t="s">
        <v>16</v>
      </c>
    </row>
    <row r="24" spans="1:8" x14ac:dyDescent="0.25">
      <c r="A24" s="47" t="s">
        <v>35</v>
      </c>
      <c r="B24" s="48" t="s">
        <v>36</v>
      </c>
      <c r="C24" s="49">
        <v>6700000000</v>
      </c>
      <c r="D24" s="50">
        <v>2173481109</v>
      </c>
      <c r="E24" s="50">
        <v>2173481109</v>
      </c>
      <c r="F24" s="51">
        <f t="shared" si="2"/>
        <v>0.32440016552238804</v>
      </c>
      <c r="G24" s="51">
        <f t="shared" si="3"/>
        <v>1.9333111882849905</v>
      </c>
      <c r="H24" s="24">
        <v>1124227244</v>
      </c>
    </row>
    <row r="25" spans="1:8" ht="31.5" x14ac:dyDescent="0.25">
      <c r="A25" s="47" t="s">
        <v>37</v>
      </c>
      <c r="B25" s="48" t="s">
        <v>38</v>
      </c>
      <c r="C25" s="49">
        <v>6300000000</v>
      </c>
      <c r="D25" s="50">
        <v>1065079530</v>
      </c>
      <c r="E25" s="50">
        <v>1065079530</v>
      </c>
      <c r="F25" s="51">
        <f t="shared" si="2"/>
        <v>0.16906024285714286</v>
      </c>
      <c r="G25" s="51">
        <f t="shared" si="3"/>
        <v>10.931453817902351</v>
      </c>
      <c r="H25" s="24">
        <v>97432560</v>
      </c>
    </row>
    <row r="26" spans="1:8" ht="18" customHeight="1" x14ac:dyDescent="0.25">
      <c r="A26" s="29" t="s">
        <v>39</v>
      </c>
      <c r="B26" s="32" t="s">
        <v>40</v>
      </c>
      <c r="C26" s="55" t="s">
        <v>16</v>
      </c>
      <c r="D26" s="55" t="s">
        <v>16</v>
      </c>
      <c r="E26" s="55" t="s">
        <v>16</v>
      </c>
      <c r="F26" s="51"/>
      <c r="G26" s="51"/>
      <c r="H26" s="15" t="s">
        <v>16</v>
      </c>
    </row>
    <row r="27" spans="1:8" ht="47.25" x14ac:dyDescent="0.25">
      <c r="A27" s="29" t="s">
        <v>41</v>
      </c>
      <c r="B27" s="32" t="s">
        <v>42</v>
      </c>
      <c r="C27" s="56">
        <f>C28+C29</f>
        <v>256760000000</v>
      </c>
      <c r="D27" s="56">
        <f>D28+D29</f>
        <v>69403895266</v>
      </c>
      <c r="E27" s="56">
        <f>E28+E29</f>
        <v>69403895266</v>
      </c>
      <c r="F27" s="46">
        <f t="shared" ref="F27" si="6">D27/C27</f>
        <v>0.2703064934802929</v>
      </c>
      <c r="G27" s="46"/>
      <c r="H27" s="27">
        <v>14347194606</v>
      </c>
    </row>
    <row r="28" spans="1:8" ht="17.25" customHeight="1" x14ac:dyDescent="0.25">
      <c r="A28" s="47" t="s">
        <v>12</v>
      </c>
      <c r="B28" s="48" t="s">
        <v>43</v>
      </c>
      <c r="C28" s="54">
        <v>31250000000</v>
      </c>
      <c r="D28" s="54">
        <v>8653462034</v>
      </c>
      <c r="E28" s="54">
        <v>8653462034</v>
      </c>
      <c r="F28" s="51">
        <f t="shared" si="2"/>
        <v>0.27691078508799999</v>
      </c>
      <c r="G28" s="51"/>
      <c r="H28" s="26">
        <v>8211241524</v>
      </c>
    </row>
    <row r="29" spans="1:8" ht="31.5" x14ac:dyDescent="0.25">
      <c r="A29" s="47" t="s">
        <v>14</v>
      </c>
      <c r="B29" s="48" t="s">
        <v>44</v>
      </c>
      <c r="C29" s="54">
        <v>225510000000</v>
      </c>
      <c r="D29" s="54">
        <f>69403895266-D28</f>
        <v>60750433232</v>
      </c>
      <c r="E29" s="54">
        <f>69403895266-E28</f>
        <v>60750433232</v>
      </c>
      <c r="F29" s="51">
        <f>D29/C29</f>
        <v>0.26939130518380561</v>
      </c>
      <c r="G29" s="51"/>
      <c r="H29" s="28">
        <v>6135953082</v>
      </c>
    </row>
    <row r="30" spans="1:8" x14ac:dyDescent="0.25">
      <c r="A30" s="20" t="s">
        <v>2</v>
      </c>
    </row>
    <row r="31" spans="1:8" ht="26.85" customHeight="1" x14ac:dyDescent="0.25">
      <c r="A31" s="68"/>
      <c r="B31" s="68"/>
      <c r="C31" s="68"/>
      <c r="D31" s="68"/>
      <c r="E31" s="68"/>
      <c r="F31" s="68"/>
      <c r="G31" s="68"/>
    </row>
  </sheetData>
  <mergeCells count="10">
    <mergeCell ref="A3:G3"/>
    <mergeCell ref="F6:G6"/>
    <mergeCell ref="A31:G31"/>
    <mergeCell ref="A1:B1"/>
    <mergeCell ref="F1:G1"/>
    <mergeCell ref="A6:A7"/>
    <mergeCell ref="B6:B7"/>
    <mergeCell ref="C6:C7"/>
    <mergeCell ref="F5:G5"/>
    <mergeCell ref="D6:E6"/>
  </mergeCells>
  <pageMargins left="0.7" right="0.41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19" zoomScale="115" zoomScaleNormal="115" workbookViewId="0">
      <selection activeCell="D6" sqref="D6:E6"/>
    </sheetView>
  </sheetViews>
  <sheetFormatPr defaultRowHeight="15.75" x14ac:dyDescent="0.25"/>
  <cols>
    <col min="1" max="1" width="5.85546875" style="19" customWidth="1"/>
    <col min="2" max="2" width="32" style="19" customWidth="1"/>
    <col min="3" max="3" width="17.140625" style="19" customWidth="1"/>
    <col min="4" max="5" width="17" style="19" customWidth="1"/>
    <col min="6" max="6" width="11.140625" style="19" customWidth="1"/>
    <col min="7" max="7" width="9.42578125" style="19" customWidth="1"/>
    <col min="8" max="8" width="19.28515625" style="18" hidden="1" customWidth="1"/>
    <col min="9" max="9" width="32.140625" style="19" hidden="1" customWidth="1"/>
    <col min="10" max="16384" width="9.140625" style="19"/>
  </cols>
  <sheetData>
    <row r="1" spans="1:9" x14ac:dyDescent="0.25">
      <c r="A1" s="69" t="s">
        <v>0</v>
      </c>
      <c r="B1" s="69"/>
      <c r="F1" s="66" t="s">
        <v>65</v>
      </c>
      <c r="G1" s="66"/>
    </row>
    <row r="2" spans="1:9" x14ac:dyDescent="0.25">
      <c r="A2" s="20" t="s">
        <v>2</v>
      </c>
    </row>
    <row r="3" spans="1:9" x14ac:dyDescent="0.25">
      <c r="A3" s="66" t="s">
        <v>79</v>
      </c>
      <c r="B3" s="66"/>
      <c r="C3" s="66"/>
      <c r="D3" s="66"/>
      <c r="E3" s="66"/>
      <c r="F3" s="66"/>
      <c r="G3" s="66"/>
    </row>
    <row r="4" spans="1:9" x14ac:dyDescent="0.25">
      <c r="A4" s="20" t="s">
        <v>2</v>
      </c>
    </row>
    <row r="5" spans="1:9" x14ac:dyDescent="0.25">
      <c r="A5" s="20" t="s">
        <v>2</v>
      </c>
      <c r="F5" s="72" t="s">
        <v>77</v>
      </c>
      <c r="G5" s="72"/>
    </row>
    <row r="6" spans="1:9" ht="48.75" customHeight="1" x14ac:dyDescent="0.25">
      <c r="A6" s="67" t="s">
        <v>4</v>
      </c>
      <c r="B6" s="67" t="s">
        <v>5</v>
      </c>
      <c r="C6" s="67" t="s">
        <v>6</v>
      </c>
      <c r="D6" s="67" t="s">
        <v>85</v>
      </c>
      <c r="E6" s="67"/>
      <c r="F6" s="67" t="s">
        <v>3</v>
      </c>
      <c r="G6" s="67"/>
    </row>
    <row r="7" spans="1:9" ht="46.5" customHeight="1" x14ac:dyDescent="0.25">
      <c r="A7" s="67"/>
      <c r="B7" s="67"/>
      <c r="C7" s="67"/>
      <c r="D7" s="61" t="s">
        <v>87</v>
      </c>
      <c r="E7" s="61" t="s">
        <v>86</v>
      </c>
      <c r="F7" s="29" t="s">
        <v>6</v>
      </c>
      <c r="G7" s="29" t="s">
        <v>7</v>
      </c>
    </row>
    <row r="8" spans="1:9" s="12" customFormat="1" ht="31.5" x14ac:dyDescent="0.25">
      <c r="A8" s="29"/>
      <c r="B8" s="32" t="s">
        <v>60</v>
      </c>
      <c r="C8" s="33">
        <f>C9+C29</f>
        <v>651339000000</v>
      </c>
      <c r="D8" s="33">
        <f>D9+D29</f>
        <v>139601764670</v>
      </c>
      <c r="E8" s="33">
        <f>E9+E29</f>
        <v>139601764670</v>
      </c>
      <c r="F8" s="57">
        <f t="shared" ref="F8:F10" si="0">D8/C8</f>
        <v>0.21433042497071417</v>
      </c>
      <c r="G8" s="57">
        <f t="shared" ref="G8:G10" si="1">D8/H8</f>
        <v>1.1359356946867842</v>
      </c>
      <c r="H8" s="30">
        <v>122895834089</v>
      </c>
    </row>
    <row r="9" spans="1:9" s="12" customFormat="1" ht="31.5" x14ac:dyDescent="0.25">
      <c r="A9" s="29" t="s">
        <v>8</v>
      </c>
      <c r="B9" s="32" t="s">
        <v>66</v>
      </c>
      <c r="C9" s="33">
        <f>C10+C13+C28</f>
        <v>651339000000</v>
      </c>
      <c r="D9" s="33">
        <f>D10+D13</f>
        <v>139601764670</v>
      </c>
      <c r="E9" s="33">
        <f>E10+E13</f>
        <v>139601764670</v>
      </c>
      <c r="F9" s="57">
        <f t="shared" si="0"/>
        <v>0.21433042497071417</v>
      </c>
      <c r="G9" s="57">
        <f t="shared" si="1"/>
        <v>1.1359356946867842</v>
      </c>
      <c r="H9" s="13">
        <v>122895834089</v>
      </c>
    </row>
    <row r="10" spans="1:9" s="12" customFormat="1" x14ac:dyDescent="0.25">
      <c r="A10" s="29" t="s">
        <v>10</v>
      </c>
      <c r="B10" s="32" t="s">
        <v>45</v>
      </c>
      <c r="C10" s="33">
        <f>C11+C12</f>
        <v>230107000000</v>
      </c>
      <c r="D10" s="33">
        <f>D11+D12</f>
        <v>49032524713</v>
      </c>
      <c r="E10" s="33">
        <f>E11+E12</f>
        <v>49032524713</v>
      </c>
      <c r="F10" s="57">
        <f t="shared" si="0"/>
        <v>0.2130857588556628</v>
      </c>
      <c r="G10" s="57">
        <f t="shared" si="1"/>
        <v>1.1188720438153754</v>
      </c>
      <c r="H10" s="13">
        <v>43823174405</v>
      </c>
    </row>
    <row r="11" spans="1:9" x14ac:dyDescent="0.25">
      <c r="A11" s="47" t="s">
        <v>12</v>
      </c>
      <c r="B11" s="48" t="s">
        <v>46</v>
      </c>
      <c r="C11" s="49">
        <v>230107000000</v>
      </c>
      <c r="D11" s="54">
        <v>47032524713</v>
      </c>
      <c r="E11" s="54">
        <v>47032524713</v>
      </c>
      <c r="F11" s="58">
        <f t="shared" ref="F11:F28" si="2">D11/C11</f>
        <v>0.20439415016926907</v>
      </c>
      <c r="G11" s="58">
        <f t="shared" ref="G11:G25" si="3">D11/H11</f>
        <v>1.0732340902176596</v>
      </c>
      <c r="H11" s="24">
        <v>43823174405</v>
      </c>
    </row>
    <row r="12" spans="1:9" x14ac:dyDescent="0.25">
      <c r="A12" s="47" t="s">
        <v>14</v>
      </c>
      <c r="B12" s="48" t="s">
        <v>67</v>
      </c>
      <c r="C12" s="52" t="s">
        <v>16</v>
      </c>
      <c r="D12" s="54">
        <v>2000000000</v>
      </c>
      <c r="E12" s="54">
        <v>2000000000</v>
      </c>
      <c r="F12" s="58"/>
      <c r="G12" s="58"/>
      <c r="H12" s="26" t="s">
        <v>16</v>
      </c>
    </row>
    <row r="13" spans="1:9" s="12" customFormat="1" x14ac:dyDescent="0.25">
      <c r="A13" s="29" t="s">
        <v>39</v>
      </c>
      <c r="B13" s="32" t="s">
        <v>48</v>
      </c>
      <c r="C13" s="33">
        <f>SUM(C15:C27)</f>
        <v>412452000000</v>
      </c>
      <c r="D13" s="33">
        <f t="shared" ref="D13:E13" si="4">SUM(D15:D27)</f>
        <v>90569239957</v>
      </c>
      <c r="E13" s="33">
        <f t="shared" si="4"/>
        <v>90569239957</v>
      </c>
      <c r="F13" s="57">
        <f t="shared" si="2"/>
        <v>0.21958734581721023</v>
      </c>
      <c r="G13" s="57">
        <f t="shared" si="3"/>
        <v>1.1453926087593875</v>
      </c>
      <c r="H13" s="13">
        <v>79072659684</v>
      </c>
    </row>
    <row r="14" spans="1:9" x14ac:dyDescent="0.25">
      <c r="A14" s="47"/>
      <c r="B14" s="48" t="s">
        <v>68</v>
      </c>
      <c r="C14" s="52" t="s">
        <v>16</v>
      </c>
      <c r="D14" s="52" t="s">
        <v>16</v>
      </c>
      <c r="E14" s="52" t="s">
        <v>16</v>
      </c>
      <c r="F14" s="58"/>
      <c r="G14" s="58"/>
      <c r="H14" s="26" t="s">
        <v>16</v>
      </c>
    </row>
    <row r="15" spans="1:9" x14ac:dyDescent="0.25">
      <c r="A15" s="47">
        <v>1</v>
      </c>
      <c r="B15" s="48" t="s">
        <v>81</v>
      </c>
      <c r="C15" s="49">
        <v>9494000000</v>
      </c>
      <c r="D15" s="59">
        <v>2175194438</v>
      </c>
      <c r="E15" s="59">
        <v>2175194438</v>
      </c>
      <c r="F15" s="58">
        <f t="shared" ref="F15:F16" si="5">D15/C15</f>
        <v>0.22911253823467453</v>
      </c>
      <c r="G15" s="58"/>
      <c r="H15" s="24"/>
      <c r="I15" s="31"/>
    </row>
    <row r="16" spans="1:9" x14ac:dyDescent="0.25">
      <c r="A16" s="47">
        <v>2</v>
      </c>
      <c r="B16" s="48" t="s">
        <v>80</v>
      </c>
      <c r="C16" s="49">
        <v>2042000000</v>
      </c>
      <c r="D16" s="59">
        <v>543527520</v>
      </c>
      <c r="E16" s="59">
        <v>543527520</v>
      </c>
      <c r="F16" s="58">
        <f t="shared" si="5"/>
        <v>0.26617410381978451</v>
      </c>
      <c r="G16" s="58"/>
      <c r="H16" s="24"/>
      <c r="I16" s="31"/>
    </row>
    <row r="17" spans="1:9" x14ac:dyDescent="0.25">
      <c r="A17" s="47">
        <v>3</v>
      </c>
      <c r="B17" s="48" t="s">
        <v>49</v>
      </c>
      <c r="C17" s="49">
        <v>184015000000</v>
      </c>
      <c r="D17" s="59">
        <v>43306227783</v>
      </c>
      <c r="E17" s="59">
        <v>43306227783</v>
      </c>
      <c r="F17" s="58">
        <f t="shared" si="2"/>
        <v>0.23534074821617804</v>
      </c>
      <c r="G17" s="58">
        <f t="shared" si="3"/>
        <v>1.2147225555481918</v>
      </c>
      <c r="H17" s="24">
        <v>35651126741</v>
      </c>
      <c r="I17" s="31"/>
    </row>
    <row r="18" spans="1:9" x14ac:dyDescent="0.25">
      <c r="A18" s="47">
        <v>4</v>
      </c>
      <c r="B18" s="48" t="s">
        <v>50</v>
      </c>
      <c r="C18" s="49">
        <v>6295000000</v>
      </c>
      <c r="D18" s="59">
        <v>1592379000</v>
      </c>
      <c r="E18" s="59">
        <v>1592379000</v>
      </c>
      <c r="F18" s="58">
        <f t="shared" si="2"/>
        <v>0.25295933280381255</v>
      </c>
      <c r="G18" s="58">
        <f t="shared" si="3"/>
        <v>1.2077465173300714</v>
      </c>
      <c r="H18" s="24">
        <v>1318471200</v>
      </c>
      <c r="I18" s="31"/>
    </row>
    <row r="19" spans="1:9" x14ac:dyDescent="0.25">
      <c r="A19" s="47">
        <v>5</v>
      </c>
      <c r="B19" s="48" t="s">
        <v>51</v>
      </c>
      <c r="C19" s="49">
        <v>2937000000</v>
      </c>
      <c r="D19" s="59">
        <v>802853976</v>
      </c>
      <c r="E19" s="59">
        <v>802853976</v>
      </c>
      <c r="F19" s="58">
        <f t="shared" si="2"/>
        <v>0.2733585209397344</v>
      </c>
      <c r="G19" s="58">
        <f t="shared" si="3"/>
        <v>0.86042345066633563</v>
      </c>
      <c r="H19" s="24">
        <v>933091695</v>
      </c>
      <c r="I19" s="31"/>
    </row>
    <row r="20" spans="1:9" x14ac:dyDescent="0.25">
      <c r="A20" s="47">
        <v>6</v>
      </c>
      <c r="B20" s="48" t="s">
        <v>52</v>
      </c>
      <c r="C20" s="49">
        <v>1411000000</v>
      </c>
      <c r="D20" s="59">
        <v>338515681</v>
      </c>
      <c r="E20" s="59">
        <v>338515681</v>
      </c>
      <c r="F20" s="58">
        <f t="shared" si="2"/>
        <v>0.2399118929836995</v>
      </c>
      <c r="G20" s="58">
        <f t="shared" si="3"/>
        <v>1.6696808773076528</v>
      </c>
      <c r="H20" s="24">
        <v>202742743</v>
      </c>
      <c r="I20" s="31"/>
    </row>
    <row r="21" spans="1:9" x14ac:dyDescent="0.25">
      <c r="A21" s="47">
        <v>7</v>
      </c>
      <c r="B21" s="48" t="s">
        <v>53</v>
      </c>
      <c r="C21" s="49">
        <v>1151000000</v>
      </c>
      <c r="D21" s="59">
        <v>337950894</v>
      </c>
      <c r="E21" s="59">
        <v>337950894</v>
      </c>
      <c r="F21" s="58">
        <f t="shared" si="2"/>
        <v>0.29361502519548222</v>
      </c>
      <c r="G21" s="58">
        <f t="shared" si="3"/>
        <v>1.3215578221957855</v>
      </c>
      <c r="H21" s="24">
        <v>255721610</v>
      </c>
      <c r="I21" s="31"/>
    </row>
    <row r="22" spans="1:9" x14ac:dyDescent="0.25">
      <c r="A22" s="47">
        <v>8</v>
      </c>
      <c r="B22" s="48" t="s">
        <v>54</v>
      </c>
      <c r="C22" s="49">
        <v>4605000000</v>
      </c>
      <c r="D22" s="59">
        <v>2043237550</v>
      </c>
      <c r="E22" s="59">
        <v>2043237550</v>
      </c>
      <c r="F22" s="58">
        <f t="shared" si="2"/>
        <v>0.44369979370249729</v>
      </c>
      <c r="G22" s="58">
        <f t="shared" si="3"/>
        <v>2.5217670582706071</v>
      </c>
      <c r="H22" s="24">
        <v>810240400</v>
      </c>
      <c r="I22" s="31"/>
    </row>
    <row r="23" spans="1:9" x14ac:dyDescent="0.25">
      <c r="A23" s="47">
        <v>9</v>
      </c>
      <c r="B23" s="48" t="s">
        <v>69</v>
      </c>
      <c r="C23" s="49">
        <v>50602000000</v>
      </c>
      <c r="D23" s="59">
        <v>6385311310</v>
      </c>
      <c r="E23" s="59">
        <v>6385311310</v>
      </c>
      <c r="F23" s="58">
        <f t="shared" si="2"/>
        <v>0.12618693549662069</v>
      </c>
      <c r="G23" s="58">
        <f t="shared" si="3"/>
        <v>1.0447519420821951</v>
      </c>
      <c r="H23" s="24">
        <v>6111796545</v>
      </c>
      <c r="I23" s="31"/>
    </row>
    <row r="24" spans="1:9" ht="31.5" x14ac:dyDescent="0.25">
      <c r="A24" s="47">
        <v>10</v>
      </c>
      <c r="B24" s="48" t="s">
        <v>70</v>
      </c>
      <c r="C24" s="49">
        <v>68943000000</v>
      </c>
      <c r="D24" s="59">
        <v>18110163836</v>
      </c>
      <c r="E24" s="59">
        <v>18110163836</v>
      </c>
      <c r="F24" s="58">
        <f t="shared" si="2"/>
        <v>0.26268314166775453</v>
      </c>
      <c r="G24" s="58">
        <f t="shared" si="3"/>
        <v>1.0880853010303297</v>
      </c>
      <c r="H24" s="24">
        <v>16644066250</v>
      </c>
      <c r="I24" s="31"/>
    </row>
    <row r="25" spans="1:9" x14ac:dyDescent="0.25">
      <c r="A25" s="47">
        <v>11</v>
      </c>
      <c r="B25" s="48" t="s">
        <v>55</v>
      </c>
      <c r="C25" s="49">
        <v>74261000000</v>
      </c>
      <c r="D25" s="59">
        <v>14818131799</v>
      </c>
      <c r="E25" s="59">
        <v>14818131799</v>
      </c>
      <c r="F25" s="58">
        <f t="shared" si="2"/>
        <v>0.1995412369749936</v>
      </c>
      <c r="G25" s="58">
        <f t="shared" si="3"/>
        <v>0.99050065295350598</v>
      </c>
      <c r="H25" s="24">
        <v>14960244352</v>
      </c>
      <c r="I25" s="31"/>
    </row>
    <row r="26" spans="1:9" x14ac:dyDescent="0.25">
      <c r="A26" s="47">
        <v>12</v>
      </c>
      <c r="B26" s="48" t="s">
        <v>82</v>
      </c>
      <c r="C26" s="49">
        <v>1140000000</v>
      </c>
      <c r="D26" s="59">
        <v>115746170</v>
      </c>
      <c r="E26" s="59">
        <v>115746170</v>
      </c>
      <c r="F26" s="58">
        <f t="shared" si="2"/>
        <v>0.10153172807017544</v>
      </c>
      <c r="G26" s="58"/>
      <c r="H26" s="24"/>
    </row>
    <row r="27" spans="1:9" x14ac:dyDescent="0.25">
      <c r="A27" s="47">
        <v>13</v>
      </c>
      <c r="B27" s="48" t="s">
        <v>72</v>
      </c>
      <c r="C27" s="49">
        <v>5556000000</v>
      </c>
      <c r="D27" s="59"/>
      <c r="E27" s="59"/>
      <c r="F27" s="58"/>
      <c r="G27" s="58"/>
      <c r="H27" s="24"/>
    </row>
    <row r="28" spans="1:9" s="12" customFormat="1" ht="20.25" customHeight="1" x14ac:dyDescent="0.25">
      <c r="A28" s="29" t="s">
        <v>47</v>
      </c>
      <c r="B28" s="32" t="s">
        <v>63</v>
      </c>
      <c r="C28" s="60">
        <v>8780000000</v>
      </c>
      <c r="D28" s="55" t="s">
        <v>16</v>
      </c>
      <c r="E28" s="55" t="s">
        <v>16</v>
      </c>
      <c r="F28" s="57">
        <f t="shared" si="2"/>
        <v>0</v>
      </c>
      <c r="G28" s="57"/>
      <c r="H28" s="15" t="s">
        <v>16</v>
      </c>
    </row>
    <row r="29" spans="1:9" s="12" customFormat="1" ht="47.25" x14ac:dyDescent="0.25">
      <c r="A29" s="29" t="s">
        <v>41</v>
      </c>
      <c r="B29" s="32" t="s">
        <v>71</v>
      </c>
      <c r="C29" s="55">
        <f>SUM(C30:C31)</f>
        <v>0</v>
      </c>
      <c r="D29" s="55">
        <f>SUM(D30:D31)</f>
        <v>0</v>
      </c>
      <c r="E29" s="55">
        <f>SUM(E30:E31)</f>
        <v>0</v>
      </c>
      <c r="F29" s="57"/>
      <c r="G29" s="57"/>
      <c r="H29" s="15">
        <v>0</v>
      </c>
    </row>
    <row r="30" spans="1:9" ht="31.5" x14ac:dyDescent="0.25">
      <c r="A30" s="47">
        <v>1</v>
      </c>
      <c r="B30" s="48" t="s">
        <v>73</v>
      </c>
      <c r="C30" s="52"/>
      <c r="D30" s="54"/>
      <c r="E30" s="54"/>
      <c r="F30" s="57"/>
      <c r="G30" s="57"/>
      <c r="H30" s="26"/>
    </row>
    <row r="31" spans="1:9" ht="31.5" x14ac:dyDescent="0.25">
      <c r="A31" s="47">
        <v>2</v>
      </c>
      <c r="B31" s="48" t="s">
        <v>74</v>
      </c>
      <c r="C31" s="52"/>
      <c r="D31" s="54"/>
      <c r="E31" s="54"/>
      <c r="F31" s="57"/>
      <c r="G31" s="57"/>
      <c r="H31" s="28"/>
    </row>
  </sheetData>
  <mergeCells count="9">
    <mergeCell ref="F1:G1"/>
    <mergeCell ref="A3:G3"/>
    <mergeCell ref="F6:G6"/>
    <mergeCell ref="F5:G5"/>
    <mergeCell ref="A6:A7"/>
    <mergeCell ref="B6:B7"/>
    <mergeCell ref="C6:C7"/>
    <mergeCell ref="A1:B1"/>
    <mergeCell ref="D6:E6"/>
  </mergeCells>
  <pageMargins left="0.7" right="0.49" top="0.67" bottom="0.75" header="0.6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CĐ</vt:lpstr>
      <vt:lpstr>Thu </vt:lpstr>
      <vt:lpstr>Chi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2021-04-07T08:03:29Z</dcterms:created>
  <dcterms:modified xsi:type="dcterms:W3CDTF">2024-10-23T09:52:31Z</dcterms:modified>
</cp:coreProperties>
</file>